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 activeTab="1"/>
  </bookViews>
  <sheets>
    <sheet name="Булякай" sheetId="1" r:id="rId1"/>
    <sheet name="Булякай (2)" sheetId="2" r:id="rId2"/>
  </sheets>
  <calcPr calcId="124519"/>
</workbook>
</file>

<file path=xl/calcChain.xml><?xml version="1.0" encoding="utf-8"?>
<calcChain xmlns="http://schemas.openxmlformats.org/spreadsheetml/2006/main">
  <c r="D39" i="2"/>
  <c r="G39" s="1"/>
  <c r="D40"/>
  <c r="D41"/>
  <c r="D42"/>
  <c r="D43"/>
  <c r="F43" s="1"/>
  <c r="D44"/>
  <c r="G44" s="1"/>
  <c r="D45"/>
  <c r="D46"/>
  <c r="D47"/>
  <c r="G47" s="1"/>
  <c r="D48"/>
  <c r="D49"/>
  <c r="D50"/>
  <c r="D51"/>
  <c r="D52"/>
  <c r="G52" s="1"/>
  <c r="D53"/>
  <c r="D38"/>
  <c r="E10"/>
  <c r="E11"/>
  <c r="H11" s="1"/>
  <c r="E12"/>
  <c r="E13"/>
  <c r="H13" s="1"/>
  <c r="E14"/>
  <c r="E15"/>
  <c r="H15" s="1"/>
  <c r="E16"/>
  <c r="G16" s="1"/>
  <c r="E17"/>
  <c r="E18"/>
  <c r="E19"/>
  <c r="H19" s="1"/>
  <c r="E20"/>
  <c r="H20" s="1"/>
  <c r="E21"/>
  <c r="E22"/>
  <c r="E23"/>
  <c r="H23" s="1"/>
  <c r="E24"/>
  <c r="E25"/>
  <c r="H25" s="1"/>
  <c r="E26"/>
  <c r="E27"/>
  <c r="E28"/>
  <c r="G28" s="1"/>
  <c r="E29"/>
  <c r="E30"/>
  <c r="E31"/>
  <c r="G31" s="1"/>
  <c r="E32"/>
  <c r="E33"/>
  <c r="E34"/>
  <c r="E35"/>
  <c r="G35" s="1"/>
  <c r="E9"/>
  <c r="G9" s="1"/>
  <c r="C55"/>
  <c r="E54"/>
  <c r="E55" s="1"/>
  <c r="C54"/>
  <c r="G53"/>
  <c r="G51"/>
  <c r="G50"/>
  <c r="F50"/>
  <c r="F49"/>
  <c r="G49"/>
  <c r="F48"/>
  <c r="F46"/>
  <c r="G46"/>
  <c r="G45"/>
  <c r="G42"/>
  <c r="F42"/>
  <c r="G41"/>
  <c r="F41"/>
  <c r="F40"/>
  <c r="G40"/>
  <c r="G38"/>
  <c r="F38"/>
  <c r="G34"/>
  <c r="F33"/>
  <c r="G33" s="1"/>
  <c r="D33"/>
  <c r="G32"/>
  <c r="H30"/>
  <c r="G30"/>
  <c r="G29"/>
  <c r="H29"/>
  <c r="H27"/>
  <c r="G26"/>
  <c r="H26"/>
  <c r="H24"/>
  <c r="G24"/>
  <c r="G22"/>
  <c r="H21"/>
  <c r="G21"/>
  <c r="G20"/>
  <c r="G18"/>
  <c r="H17"/>
  <c r="G17"/>
  <c r="G15"/>
  <c r="H14"/>
  <c r="G12"/>
  <c r="G10"/>
  <c r="H10"/>
  <c r="G21" i="1"/>
  <c r="E10"/>
  <c r="G10" s="1"/>
  <c r="E11"/>
  <c r="H11" s="1"/>
  <c r="E12"/>
  <c r="E13"/>
  <c r="E14"/>
  <c r="H14" s="1"/>
  <c r="E15"/>
  <c r="H15" s="1"/>
  <c r="E16"/>
  <c r="E17"/>
  <c r="E18"/>
  <c r="H18" s="1"/>
  <c r="E19"/>
  <c r="H19" s="1"/>
  <c r="E20"/>
  <c r="E21"/>
  <c r="E22"/>
  <c r="H22" s="1"/>
  <c r="E23"/>
  <c r="G23" s="1"/>
  <c r="E24"/>
  <c r="E25"/>
  <c r="E26"/>
  <c r="G26" s="1"/>
  <c r="E27"/>
  <c r="E28"/>
  <c r="E29"/>
  <c r="E30"/>
  <c r="G30" s="1"/>
  <c r="E31"/>
  <c r="E32"/>
  <c r="E33"/>
  <c r="E34"/>
  <c r="E35"/>
  <c r="G35" s="1"/>
  <c r="E9"/>
  <c r="G9" s="1"/>
  <c r="H23"/>
  <c r="H21"/>
  <c r="G52"/>
  <c r="D52"/>
  <c r="D39"/>
  <c r="G39" s="1"/>
  <c r="D40"/>
  <c r="F40" s="1"/>
  <c r="D41"/>
  <c r="F41" s="1"/>
  <c r="D42"/>
  <c r="D43"/>
  <c r="G43" s="1"/>
  <c r="D44"/>
  <c r="G44" s="1"/>
  <c r="D45"/>
  <c r="G45" s="1"/>
  <c r="D46"/>
  <c r="F46" s="1"/>
  <c r="D47"/>
  <c r="G47" s="1"/>
  <c r="D48"/>
  <c r="G48" s="1"/>
  <c r="D49"/>
  <c r="G49" s="1"/>
  <c r="D50"/>
  <c r="D51"/>
  <c r="G51" s="1"/>
  <c r="D53"/>
  <c r="D38"/>
  <c r="E54"/>
  <c r="E55" s="1"/>
  <c r="C54"/>
  <c r="C55" s="1"/>
  <c r="G53"/>
  <c r="F50"/>
  <c r="G46"/>
  <c r="G42"/>
  <c r="G34"/>
  <c r="F33"/>
  <c r="D33"/>
  <c r="H32"/>
  <c r="H31"/>
  <c r="G29"/>
  <c r="H28"/>
  <c r="H27"/>
  <c r="H25"/>
  <c r="G24"/>
  <c r="H20"/>
  <c r="G20"/>
  <c r="G17"/>
  <c r="G16"/>
  <c r="H13"/>
  <c r="G12"/>
  <c r="H12"/>
  <c r="H33" i="2" l="1"/>
  <c r="G19"/>
  <c r="H31"/>
  <c r="H16"/>
  <c r="G23"/>
  <c r="H35"/>
  <c r="G55"/>
  <c r="D55"/>
  <c r="F55" s="1"/>
  <c r="D54"/>
  <c r="G54" s="1"/>
  <c r="H9"/>
  <c r="H12"/>
  <c r="H18"/>
  <c r="H22"/>
  <c r="H28"/>
  <c r="H32"/>
  <c r="H34"/>
  <c r="G43"/>
  <c r="G48"/>
  <c r="F54"/>
  <c r="H34" i="1"/>
  <c r="G28"/>
  <c r="H26"/>
  <c r="G15"/>
  <c r="H10"/>
  <c r="H16"/>
  <c r="G19"/>
  <c r="F49"/>
  <c r="G22"/>
  <c r="G33"/>
  <c r="H9"/>
  <c r="H29"/>
  <c r="G32"/>
  <c r="H35"/>
  <c r="G40"/>
  <c r="F43"/>
  <c r="F48"/>
  <c r="H33"/>
  <c r="G18"/>
  <c r="G31"/>
  <c r="F42"/>
  <c r="D54"/>
  <c r="G54" s="1"/>
  <c r="H17"/>
  <c r="H24"/>
  <c r="H30"/>
  <c r="G38"/>
  <c r="G41"/>
  <c r="G50"/>
  <c r="F38"/>
  <c r="F54" l="1"/>
  <c r="D55"/>
  <c r="G55" l="1"/>
  <c r="F55"/>
</calcChain>
</file>

<file path=xl/sharedStrings.xml><?xml version="1.0" encoding="utf-8"?>
<sst xmlns="http://schemas.openxmlformats.org/spreadsheetml/2006/main" count="150" uniqueCount="76">
  <si>
    <t xml:space="preserve">                      И с п о л н е н и е </t>
  </si>
  <si>
    <r>
      <t xml:space="preserve">бюджета Администрация сельского поселения </t>
    </r>
    <r>
      <rPr>
        <b/>
        <sz val="10"/>
        <rFont val="Arial Cyr"/>
        <charset val="204"/>
      </rPr>
      <t>Булякаевский</t>
    </r>
    <r>
      <rPr>
        <b/>
        <sz val="10"/>
        <rFont val="Arial Cyr"/>
        <family val="2"/>
        <charset val="204"/>
      </rPr>
      <t xml:space="preserve"> </t>
    </r>
    <r>
      <rPr>
        <b/>
        <sz val="10"/>
        <rFont val="Arial Cyr"/>
        <charset val="204"/>
      </rPr>
      <t>сельсовет</t>
    </r>
  </si>
  <si>
    <t xml:space="preserve">муниципального района Федоровский район РБ </t>
  </si>
  <si>
    <t>Наименование статей</t>
  </si>
  <si>
    <t>Код статей</t>
  </si>
  <si>
    <t>% испол.</t>
  </si>
  <si>
    <t>Отклонения</t>
  </si>
  <si>
    <t>Оплата труда</t>
  </si>
  <si>
    <t>Начис.на зарплату</t>
  </si>
  <si>
    <t>Прочие выплаты</t>
  </si>
  <si>
    <t xml:space="preserve">Услуги связи </t>
  </si>
  <si>
    <t>Текущий ремонт комп</t>
  </si>
  <si>
    <t>225.2</t>
  </si>
  <si>
    <t>Заправка катриджей</t>
  </si>
  <si>
    <t>225.6</t>
  </si>
  <si>
    <t>коммун.усл э\эн</t>
  </si>
  <si>
    <t>223.6</t>
  </si>
  <si>
    <t>инф-коммун технол</t>
  </si>
  <si>
    <t>226.7</t>
  </si>
  <si>
    <t>Содержание имущества</t>
  </si>
  <si>
    <t>Прочие услуги</t>
  </si>
  <si>
    <t>ОСАГО</t>
  </si>
  <si>
    <t>Имущ.налоги</t>
  </si>
  <si>
    <t>Увелич стоим ОС</t>
  </si>
  <si>
    <t>Увел стоим МЗ (бензин)</t>
  </si>
  <si>
    <t>343.2</t>
  </si>
  <si>
    <t>Увелич стоим МЗ</t>
  </si>
  <si>
    <t>Выборы</t>
  </si>
  <si>
    <t>0107</t>
  </si>
  <si>
    <t>воинский учет</t>
  </si>
  <si>
    <t>0203</t>
  </si>
  <si>
    <t>Пожарная безопасность</t>
  </si>
  <si>
    <t>0310</t>
  </si>
  <si>
    <t>Другие вопросы</t>
  </si>
  <si>
    <t>0314</t>
  </si>
  <si>
    <t>Дорожный фонд</t>
  </si>
  <si>
    <t>0409</t>
  </si>
  <si>
    <t>0412</t>
  </si>
  <si>
    <t>Благоустройство</t>
  </si>
  <si>
    <t>0503</t>
  </si>
  <si>
    <t>Охрана окруж среды</t>
  </si>
  <si>
    <t>0605</t>
  </si>
  <si>
    <t>Итого</t>
  </si>
  <si>
    <t>в т.ч. Глава</t>
  </si>
  <si>
    <t>Аппарат</t>
  </si>
  <si>
    <t>Вид поступлений</t>
  </si>
  <si>
    <t xml:space="preserve">утверждено </t>
  </si>
  <si>
    <t>исполнено</t>
  </si>
  <si>
    <t xml:space="preserve">отклонение </t>
  </si>
  <si>
    <t>Дотации из бюджета</t>
  </si>
  <si>
    <t>Субсидии</t>
  </si>
  <si>
    <t>Субвенции</t>
  </si>
  <si>
    <t>Межбюд трансф дорож ф</t>
  </si>
  <si>
    <t>Межбюдж трансфер</t>
  </si>
  <si>
    <t>Прочие с района</t>
  </si>
  <si>
    <t>Прочие с нас реал.дела</t>
  </si>
  <si>
    <t>Подоход.налог</t>
  </si>
  <si>
    <t>ЕСХН</t>
  </si>
  <si>
    <t xml:space="preserve">Налог на имущест </t>
  </si>
  <si>
    <t>Зем налог с орг</t>
  </si>
  <si>
    <t>Зем налог с физлиц</t>
  </si>
  <si>
    <t>Госпошлина</t>
  </si>
  <si>
    <t>Итого по налогам</t>
  </si>
  <si>
    <t>Всего</t>
  </si>
  <si>
    <t>коммун.усл ТКО</t>
  </si>
  <si>
    <t>223.8</t>
  </si>
  <si>
    <t>по состоянию на 01 февраля 2020 года.</t>
  </si>
  <si>
    <t>утверж.за 2020г.</t>
  </si>
  <si>
    <t xml:space="preserve">утверж за 1 месяц </t>
  </si>
  <si>
    <t xml:space="preserve">касса за 1 месяц </t>
  </si>
  <si>
    <t>утвер.на 2020г.</t>
  </si>
  <si>
    <t>Аренда земли</t>
  </si>
  <si>
    <t>Продажа имущества</t>
  </si>
  <si>
    <t>по состоянию на 01 марта 2020 года.</t>
  </si>
  <si>
    <t>утверж за 2 мес</t>
  </si>
  <si>
    <t>касса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</si>
</sst>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 Cyr"/>
      <charset val="204"/>
    </font>
    <font>
      <sz val="16"/>
      <name val="Arial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0" fillId="2" borderId="0" xfId="0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2" borderId="3" xfId="0" applyNumberFormat="1" applyFill="1" applyBorder="1"/>
    <xf numFmtId="164" fontId="0" fillId="0" borderId="6" xfId="0" applyNumberFormat="1" applyBorder="1"/>
    <xf numFmtId="1" fontId="0" fillId="0" borderId="3" xfId="0" applyNumberFormat="1" applyBorder="1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3" fontId="0" fillId="2" borderId="9" xfId="0" applyNumberFormat="1" applyFill="1" applyBorder="1"/>
    <xf numFmtId="0" fontId="0" fillId="0" borderId="3" xfId="0" applyBorder="1"/>
    <xf numFmtId="0" fontId="0" fillId="0" borderId="3" xfId="0" applyFill="1" applyBorder="1" applyAlignment="1">
      <alignment horizontal="right"/>
    </xf>
    <xf numFmtId="164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2" borderId="13" xfId="0" applyNumberFormat="1" applyFill="1" applyBorder="1"/>
    <xf numFmtId="0" fontId="0" fillId="0" borderId="14" xfId="0" applyBorder="1" applyAlignment="1">
      <alignment horizontal="right"/>
    </xf>
    <xf numFmtId="3" fontId="0" fillId="2" borderId="15" xfId="0" applyNumberFormat="1" applyFill="1" applyBorder="1"/>
    <xf numFmtId="49" fontId="0" fillId="0" borderId="12" xfId="0" applyNumberFormat="1" applyBorder="1" applyAlignment="1">
      <alignment horizontal="right"/>
    </xf>
    <xf numFmtId="3" fontId="0" fillId="0" borderId="13" xfId="0" applyNumberFormat="1" applyBorder="1"/>
    <xf numFmtId="49" fontId="0" fillId="0" borderId="6" xfId="0" applyNumberForma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3" fontId="0" fillId="0" borderId="3" xfId="0" applyNumberFormat="1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3" fontId="0" fillId="0" borderId="9" xfId="0" applyNumberForma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workbookViewId="0">
      <selection activeCell="C6" sqref="C6:F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60" t="s">
        <v>1</v>
      </c>
      <c r="C4" s="60"/>
      <c r="D4" s="60"/>
      <c r="E4" s="60"/>
      <c r="F4" s="60"/>
      <c r="G4" s="60"/>
      <c r="H4" s="60"/>
    </row>
    <row r="5" spans="1:14">
      <c r="B5" s="60" t="s">
        <v>2</v>
      </c>
      <c r="C5" s="60"/>
      <c r="D5" s="60"/>
      <c r="E5" s="60"/>
      <c r="F5" s="60"/>
    </row>
    <row r="6" spans="1:14">
      <c r="C6" s="61" t="s">
        <v>66</v>
      </c>
      <c r="D6" s="61"/>
      <c r="E6" s="61"/>
      <c r="F6" s="61"/>
    </row>
    <row r="7" spans="1:14">
      <c r="A7" s="2"/>
      <c r="B7" s="2"/>
    </row>
    <row r="8" spans="1:14" ht="45.75" customHeight="1">
      <c r="A8" s="62" t="s">
        <v>3</v>
      </c>
      <c r="B8" s="63"/>
      <c r="C8" s="3" t="s">
        <v>4</v>
      </c>
      <c r="D8" s="4" t="s">
        <v>67</v>
      </c>
      <c r="E8" s="4" t="s">
        <v>68</v>
      </c>
      <c r="F8" s="4" t="s">
        <v>69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768200</v>
      </c>
      <c r="E9" s="9">
        <f>SUM(D9/12*1)</f>
        <v>64016.666666666664</v>
      </c>
      <c r="F9" s="9">
        <v>34756</v>
      </c>
      <c r="G9" s="10">
        <f>F9/E9*100</f>
        <v>54.292111429315284</v>
      </c>
      <c r="H9" s="11">
        <f t="shared" ref="H9:H35" si="0">E9-F9</f>
        <v>29260.666666666664</v>
      </c>
    </row>
    <row r="10" spans="1:14">
      <c r="A10" s="12" t="s">
        <v>8</v>
      </c>
      <c r="B10" s="13"/>
      <c r="C10" s="8">
        <v>213</v>
      </c>
      <c r="D10" s="9">
        <v>230000</v>
      </c>
      <c r="E10" s="9">
        <f t="shared" ref="E10:E35" si="1">SUM(D10/12*1)</f>
        <v>19166.666666666668</v>
      </c>
      <c r="F10" s="9">
        <v>0</v>
      </c>
      <c r="G10" s="10">
        <f>F10/E10*100</f>
        <v>0</v>
      </c>
      <c r="H10" s="11">
        <f t="shared" si="0"/>
        <v>19166.666666666668</v>
      </c>
    </row>
    <row r="11" spans="1:14">
      <c r="A11" s="12" t="s">
        <v>9</v>
      </c>
      <c r="B11" s="13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42000</v>
      </c>
      <c r="E12" s="9">
        <f t="shared" si="1"/>
        <v>3500</v>
      </c>
      <c r="F12" s="17">
        <v>0</v>
      </c>
      <c r="G12" s="10">
        <f>F12/E12*100</f>
        <v>0</v>
      </c>
      <c r="H12" s="11">
        <f t="shared" si="0"/>
        <v>3500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175</v>
      </c>
      <c r="F14" s="9"/>
      <c r="G14" s="20"/>
      <c r="H14" s="11">
        <f>E14-F14</f>
        <v>175</v>
      </c>
    </row>
    <row r="15" spans="1:14">
      <c r="A15" s="14" t="s">
        <v>17</v>
      </c>
      <c r="B15" s="15"/>
      <c r="C15" s="19" t="s">
        <v>18</v>
      </c>
      <c r="D15" s="9">
        <v>53300</v>
      </c>
      <c r="E15" s="9">
        <f t="shared" si="1"/>
        <v>4441.666666666667</v>
      </c>
      <c r="F15" s="9">
        <v>0</v>
      </c>
      <c r="G15" s="10">
        <f t="shared" ref="G15:G21" si="2">F15/E15*100</f>
        <v>0</v>
      </c>
      <c r="H15" s="11">
        <f t="shared" ref="H15" si="3">E15-F15</f>
        <v>4441.666666666667</v>
      </c>
    </row>
    <row r="16" spans="1:14">
      <c r="A16" s="47" t="s">
        <v>15</v>
      </c>
      <c r="B16" s="48"/>
      <c r="C16" s="19" t="s">
        <v>16</v>
      </c>
      <c r="D16" s="9">
        <v>28000</v>
      </c>
      <c r="E16" s="9">
        <f t="shared" si="1"/>
        <v>2333.3333333333335</v>
      </c>
      <c r="F16" s="9">
        <v>0</v>
      </c>
      <c r="G16" s="10">
        <f t="shared" si="2"/>
        <v>0</v>
      </c>
      <c r="H16" s="11">
        <f>E16-F16</f>
        <v>2333.3333333333335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 t="shared" si="1"/>
        <v>83.333333333333329</v>
      </c>
      <c r="F17" s="9">
        <v>0</v>
      </c>
      <c r="G17" s="10">
        <f t="shared" si="2"/>
        <v>0</v>
      </c>
      <c r="H17" s="11">
        <f t="shared" si="0"/>
        <v>83.333333333333329</v>
      </c>
    </row>
    <row r="18" spans="1:8">
      <c r="A18" s="21" t="s">
        <v>19</v>
      </c>
      <c r="B18" s="22"/>
      <c r="C18" s="23">
        <v>225</v>
      </c>
      <c r="D18" s="24">
        <v>21000</v>
      </c>
      <c r="E18" s="9">
        <f t="shared" si="1"/>
        <v>1750</v>
      </c>
      <c r="F18" s="24">
        <v>0</v>
      </c>
      <c r="G18" s="10">
        <f t="shared" si="2"/>
        <v>0</v>
      </c>
      <c r="H18" s="11">
        <f>E18-F18</f>
        <v>1750</v>
      </c>
    </row>
    <row r="19" spans="1:8">
      <c r="A19" s="21" t="s">
        <v>20</v>
      </c>
      <c r="B19" s="22"/>
      <c r="C19" s="23">
        <v>226</v>
      </c>
      <c r="D19" s="24">
        <v>6700</v>
      </c>
      <c r="E19" s="9">
        <f t="shared" si="1"/>
        <v>558.33333333333337</v>
      </c>
      <c r="F19" s="24">
        <v>0</v>
      </c>
      <c r="G19" s="10">
        <f t="shared" si="2"/>
        <v>0</v>
      </c>
      <c r="H19" s="11">
        <f t="shared" si="0"/>
        <v>558.33333333333337</v>
      </c>
    </row>
    <row r="20" spans="1:8">
      <c r="A20" s="21" t="s">
        <v>21</v>
      </c>
      <c r="B20" s="22"/>
      <c r="C20" s="18">
        <v>227</v>
      </c>
      <c r="D20" s="9">
        <v>3500</v>
      </c>
      <c r="E20" s="9">
        <f t="shared" si="1"/>
        <v>291.66666666666669</v>
      </c>
      <c r="F20" s="9">
        <v>0</v>
      </c>
      <c r="G20" s="10">
        <f t="shared" si="2"/>
        <v>0</v>
      </c>
      <c r="H20" s="11">
        <f t="shared" si="0"/>
        <v>291.66666666666669</v>
      </c>
    </row>
    <row r="21" spans="1:8">
      <c r="A21" s="49" t="s">
        <v>23</v>
      </c>
      <c r="B21" s="50"/>
      <c r="C21" s="25">
        <v>312</v>
      </c>
      <c r="D21" s="26">
        <v>0</v>
      </c>
      <c r="E21" s="9">
        <f t="shared" si="1"/>
        <v>0</v>
      </c>
      <c r="F21" s="26">
        <v>0</v>
      </c>
      <c r="G21" s="10" t="e">
        <f t="shared" si="2"/>
        <v>#DIV/0!</v>
      </c>
      <c r="H21" s="11">
        <f t="shared" ref="H21:H23" si="4">E21-F21</f>
        <v>0</v>
      </c>
    </row>
    <row r="22" spans="1:8" ht="12" customHeight="1">
      <c r="A22" s="64" t="s">
        <v>24</v>
      </c>
      <c r="B22" s="65"/>
      <c r="C22" s="25" t="s">
        <v>25</v>
      </c>
      <c r="D22" s="26">
        <v>74000</v>
      </c>
      <c r="E22" s="9">
        <f t="shared" si="1"/>
        <v>6166.666666666667</v>
      </c>
      <c r="F22" s="26">
        <v>0</v>
      </c>
      <c r="G22" s="10">
        <f>SUM(F22/E22*100)</f>
        <v>0</v>
      </c>
      <c r="H22" s="11">
        <f t="shared" si="4"/>
        <v>6166.666666666667</v>
      </c>
    </row>
    <row r="23" spans="1:8">
      <c r="A23" s="6" t="s">
        <v>26</v>
      </c>
      <c r="B23" s="7"/>
      <c r="C23" s="25">
        <v>346</v>
      </c>
      <c r="D23" s="26">
        <v>37200</v>
      </c>
      <c r="E23" s="9">
        <f t="shared" si="1"/>
        <v>3100</v>
      </c>
      <c r="F23" s="26"/>
      <c r="G23" s="10">
        <f>F23/E23*100</f>
        <v>0</v>
      </c>
      <c r="H23" s="11">
        <f t="shared" si="4"/>
        <v>3100</v>
      </c>
    </row>
    <row r="24" spans="1:8" ht="12" customHeight="1">
      <c r="A24" s="64" t="s">
        <v>22</v>
      </c>
      <c r="B24" s="65"/>
      <c r="C24" s="25">
        <v>291</v>
      </c>
      <c r="D24" s="26">
        <v>22000</v>
      </c>
      <c r="E24" s="9">
        <f t="shared" si="1"/>
        <v>1833.3333333333333</v>
      </c>
      <c r="F24" s="26">
        <v>464</v>
      </c>
      <c r="G24" s="10">
        <f>SUM(F24/E24*100)</f>
        <v>25.309090909090909</v>
      </c>
      <c r="H24" s="11">
        <f t="shared" si="0"/>
        <v>1369.3333333333333</v>
      </c>
    </row>
    <row r="25" spans="1:8">
      <c r="A25" s="21" t="s">
        <v>27</v>
      </c>
      <c r="B25" s="22"/>
      <c r="C25" s="27" t="s">
        <v>28</v>
      </c>
      <c r="D25" s="28">
        <v>500</v>
      </c>
      <c r="E25" s="9">
        <f t="shared" si="1"/>
        <v>41.666666666666664</v>
      </c>
      <c r="F25" s="28"/>
      <c r="G25" s="10"/>
      <c r="H25" s="11">
        <f>E25-F25</f>
        <v>41.666666666666664</v>
      </c>
    </row>
    <row r="26" spans="1:8">
      <c r="A26" s="21" t="s">
        <v>29</v>
      </c>
      <c r="B26" s="22"/>
      <c r="C26" s="27" t="s">
        <v>30</v>
      </c>
      <c r="D26" s="28">
        <v>91100</v>
      </c>
      <c r="E26" s="9">
        <f t="shared" si="1"/>
        <v>7591.666666666667</v>
      </c>
      <c r="F26" s="28">
        <v>0</v>
      </c>
      <c r="G26" s="10">
        <f>F26/E26*100</f>
        <v>0</v>
      </c>
      <c r="H26" s="11">
        <f t="shared" si="0"/>
        <v>7591.666666666667</v>
      </c>
    </row>
    <row r="27" spans="1:8">
      <c r="A27" s="66" t="s">
        <v>31</v>
      </c>
      <c r="B27" s="67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12" t="s">
        <v>33</v>
      </c>
      <c r="B28" s="13"/>
      <c r="C28" s="29" t="s">
        <v>34</v>
      </c>
      <c r="D28" s="9">
        <v>5000</v>
      </c>
      <c r="E28" s="9">
        <f t="shared" si="1"/>
        <v>416.66666666666669</v>
      </c>
      <c r="F28" s="9"/>
      <c r="G28" s="10">
        <f>SUM(F28/E28*100)</f>
        <v>0</v>
      </c>
      <c r="H28" s="11">
        <f>E28-F28</f>
        <v>416.66666666666669</v>
      </c>
    </row>
    <row r="29" spans="1:8">
      <c r="A29" s="12" t="s">
        <v>35</v>
      </c>
      <c r="B29" s="13"/>
      <c r="C29" s="29" t="s">
        <v>36</v>
      </c>
      <c r="D29" s="9">
        <v>196000</v>
      </c>
      <c r="E29" s="9">
        <f t="shared" si="1"/>
        <v>16333.333333333334</v>
      </c>
      <c r="F29" s="9">
        <v>0</v>
      </c>
      <c r="G29" s="10">
        <f>SUM(F29/E29*100)</f>
        <v>0</v>
      </c>
      <c r="H29" s="11">
        <f>E29-F29</f>
        <v>16333.333333333334</v>
      </c>
    </row>
    <row r="30" spans="1:8">
      <c r="A30" s="12" t="s">
        <v>33</v>
      </c>
      <c r="B30" s="13"/>
      <c r="C30" s="29" t="s">
        <v>37</v>
      </c>
      <c r="D30" s="9">
        <v>37500</v>
      </c>
      <c r="E30" s="9">
        <f t="shared" si="1"/>
        <v>3125</v>
      </c>
      <c r="F30" s="9"/>
      <c r="G30" s="10">
        <f>SUM(F30/E30*100)</f>
        <v>0</v>
      </c>
      <c r="H30" s="11">
        <f>E30-F30</f>
        <v>3125</v>
      </c>
    </row>
    <row r="31" spans="1:8">
      <c r="A31" s="12" t="s">
        <v>38</v>
      </c>
      <c r="B31" s="13"/>
      <c r="C31" s="29" t="s">
        <v>39</v>
      </c>
      <c r="D31" s="9">
        <v>820000</v>
      </c>
      <c r="E31" s="9">
        <f t="shared" si="1"/>
        <v>68333.333333333328</v>
      </c>
      <c r="F31" s="9">
        <v>0</v>
      </c>
      <c r="G31" s="10">
        <f>SUM(F31/E31*100)</f>
        <v>0</v>
      </c>
      <c r="H31" s="11">
        <f t="shared" si="0"/>
        <v>68333.333333333328</v>
      </c>
    </row>
    <row r="32" spans="1:8">
      <c r="A32" s="12" t="s">
        <v>40</v>
      </c>
      <c r="B32" s="13"/>
      <c r="C32" s="29" t="s">
        <v>41</v>
      </c>
      <c r="D32" s="9">
        <v>0</v>
      </c>
      <c r="E32" s="9">
        <f t="shared" si="1"/>
        <v>0</v>
      </c>
      <c r="F32" s="9"/>
      <c r="G32" s="10" t="e">
        <f>SUM(F32/E32*100)</f>
        <v>#DIV/0!</v>
      </c>
      <c r="H32" s="11">
        <f t="shared" si="0"/>
        <v>0</v>
      </c>
    </row>
    <row r="33" spans="1:8" ht="12.75" customHeight="1">
      <c r="A33" s="30" t="s">
        <v>42</v>
      </c>
      <c r="B33" s="31"/>
      <c r="C33" s="23"/>
      <c r="D33" s="28">
        <f>SUM(D9:D32)</f>
        <v>2439100</v>
      </c>
      <c r="E33" s="9">
        <f t="shared" si="1"/>
        <v>203258.33333333334</v>
      </c>
      <c r="F33" s="28">
        <f>SUM(F9:F32)</f>
        <v>35220</v>
      </c>
      <c r="G33" s="10">
        <f>F33/E33*100</f>
        <v>17.327702841211924</v>
      </c>
      <c r="H33" s="11">
        <f t="shared" si="0"/>
        <v>168038.33333333334</v>
      </c>
    </row>
    <row r="34" spans="1:8">
      <c r="A34" s="32" t="s">
        <v>43</v>
      </c>
      <c r="B34" s="33"/>
      <c r="C34" s="8"/>
      <c r="D34" s="34">
        <v>646900</v>
      </c>
      <c r="E34" s="9">
        <f t="shared" si="1"/>
        <v>53908.333333333336</v>
      </c>
      <c r="F34" s="34">
        <v>17400</v>
      </c>
      <c r="G34" s="10">
        <f>F34/E34*100</f>
        <v>32.277013448755604</v>
      </c>
      <c r="H34" s="11">
        <f t="shared" si="0"/>
        <v>36508.333333333336</v>
      </c>
    </row>
    <row r="35" spans="1:8">
      <c r="A35" s="58" t="s">
        <v>44</v>
      </c>
      <c r="B35" s="59"/>
      <c r="C35" s="35"/>
      <c r="D35" s="36">
        <v>642100</v>
      </c>
      <c r="E35" s="9">
        <f t="shared" si="1"/>
        <v>53508.333333333336</v>
      </c>
      <c r="F35" s="36">
        <v>17820</v>
      </c>
      <c r="G35" s="10">
        <f>F35/E35*100</f>
        <v>33.303223796916363</v>
      </c>
      <c r="H35" s="37">
        <f t="shared" si="0"/>
        <v>35688.333333333336</v>
      </c>
    </row>
    <row r="37" spans="1:8" ht="27" customHeight="1">
      <c r="A37" s="62" t="s">
        <v>45</v>
      </c>
      <c r="B37" s="63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978800</v>
      </c>
      <c r="D38" s="34">
        <f>SUM(C38/12*1)</f>
        <v>81566.666666666672</v>
      </c>
      <c r="E38" s="28">
        <v>10858</v>
      </c>
      <c r="F38" s="28">
        <f t="shared" ref="F38:F43" si="5">SUM(E38/D38*100)</f>
        <v>13.311810380057212</v>
      </c>
      <c r="G38" s="40">
        <f>E38-D38</f>
        <v>-70708.666666666672</v>
      </c>
      <c r="H38" s="41"/>
    </row>
    <row r="39" spans="1:8" ht="12.75" customHeight="1">
      <c r="A39" s="58" t="s">
        <v>50</v>
      </c>
      <c r="B39" s="59"/>
      <c r="C39" s="28">
        <v>0</v>
      </c>
      <c r="D39" s="34">
        <f t="shared" ref="D39:D53" si="6">SUM(C39/12*1)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58" t="s">
        <v>51</v>
      </c>
      <c r="B40" s="59"/>
      <c r="C40" s="28">
        <v>91100</v>
      </c>
      <c r="D40" s="34">
        <f t="shared" si="6"/>
        <v>7591.666666666667</v>
      </c>
      <c r="E40" s="28">
        <v>0</v>
      </c>
      <c r="F40" s="28">
        <f t="shared" si="5"/>
        <v>0</v>
      </c>
      <c r="G40" s="40">
        <f t="shared" ref="G40:G55" si="7">SUM(E40-D40)</f>
        <v>-7591.666666666667</v>
      </c>
      <c r="H40" s="41"/>
    </row>
    <row r="41" spans="1:8" ht="12.75" customHeight="1">
      <c r="A41" s="58" t="s">
        <v>52</v>
      </c>
      <c r="B41" s="59"/>
      <c r="C41" s="28">
        <v>196000</v>
      </c>
      <c r="D41" s="34">
        <f t="shared" si="6"/>
        <v>16333.333333333334</v>
      </c>
      <c r="E41" s="28">
        <v>0</v>
      </c>
      <c r="F41" s="28">
        <f t="shared" si="5"/>
        <v>0</v>
      </c>
      <c r="G41" s="40">
        <f>SUM(E41-D41)</f>
        <v>-16333.333333333334</v>
      </c>
      <c r="H41" s="41"/>
    </row>
    <row r="42" spans="1:8" ht="12.75" customHeight="1">
      <c r="A42" s="58" t="s">
        <v>53</v>
      </c>
      <c r="B42" s="59"/>
      <c r="C42" s="28">
        <v>700000</v>
      </c>
      <c r="D42" s="34">
        <f t="shared" si="6"/>
        <v>58333.333333333336</v>
      </c>
      <c r="E42" s="28">
        <v>0</v>
      </c>
      <c r="F42" s="28">
        <f t="shared" si="5"/>
        <v>0</v>
      </c>
      <c r="G42" s="40">
        <f t="shared" si="7"/>
        <v>-58333.333333333336</v>
      </c>
      <c r="H42" s="41"/>
    </row>
    <row r="43" spans="1:8" ht="12.75" customHeight="1">
      <c r="A43" s="58" t="s">
        <v>54</v>
      </c>
      <c r="B43" s="59"/>
      <c r="C43" s="28">
        <v>0</v>
      </c>
      <c r="D43" s="34">
        <f t="shared" si="6"/>
        <v>0</v>
      </c>
      <c r="E43" s="28">
        <v>0</v>
      </c>
      <c r="F43" s="28" t="e">
        <f t="shared" si="5"/>
        <v>#DIV/0!</v>
      </c>
      <c r="G43" s="40">
        <f>SUM(E43-D43)</f>
        <v>0</v>
      </c>
      <c r="H43" s="41"/>
    </row>
    <row r="44" spans="1:8" ht="12.75" customHeight="1">
      <c r="A44" s="58" t="s">
        <v>55</v>
      </c>
      <c r="B44" s="59"/>
      <c r="C44" s="28">
        <v>0</v>
      </c>
      <c r="D44" s="34">
        <f t="shared" si="6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58"/>
      <c r="B45" s="59"/>
      <c r="C45" s="28">
        <v>0</v>
      </c>
      <c r="D45" s="34">
        <f t="shared" si="6"/>
        <v>0</v>
      </c>
      <c r="E45" s="28">
        <v>0</v>
      </c>
      <c r="F45" s="28"/>
      <c r="G45" s="40">
        <f>SUM(E45-D45)</f>
        <v>0</v>
      </c>
      <c r="H45" s="41"/>
    </row>
    <row r="46" spans="1:8">
      <c r="A46" s="32" t="s">
        <v>56</v>
      </c>
      <c r="B46" s="42"/>
      <c r="C46" s="34">
        <v>9000</v>
      </c>
      <c r="D46" s="34">
        <f t="shared" si="6"/>
        <v>750</v>
      </c>
      <c r="E46" s="34">
        <v>182</v>
      </c>
      <c r="F46" s="28">
        <f>E46/D46*100</f>
        <v>24.266666666666666</v>
      </c>
      <c r="G46" s="40">
        <f t="shared" si="7"/>
        <v>-568</v>
      </c>
      <c r="H46" s="40"/>
    </row>
    <row r="47" spans="1:8" ht="12.75" customHeight="1">
      <c r="A47" s="43" t="s">
        <v>57</v>
      </c>
      <c r="B47" s="43"/>
      <c r="C47" s="34">
        <v>0</v>
      </c>
      <c r="D47" s="34">
        <f t="shared" si="6"/>
        <v>0</v>
      </c>
      <c r="E47" s="34">
        <v>0</v>
      </c>
      <c r="F47" s="28"/>
      <c r="G47" s="40">
        <f t="shared" si="7"/>
        <v>0</v>
      </c>
      <c r="H47" s="40"/>
    </row>
    <row r="48" spans="1:8" ht="12.75" customHeight="1">
      <c r="A48" s="58" t="s">
        <v>58</v>
      </c>
      <c r="B48" s="59"/>
      <c r="C48" s="34">
        <v>12600</v>
      </c>
      <c r="D48" s="34">
        <f t="shared" si="6"/>
        <v>1050</v>
      </c>
      <c r="E48" s="34">
        <v>1799</v>
      </c>
      <c r="F48" s="28">
        <f>E48/D48*100</f>
        <v>171.33333333333334</v>
      </c>
      <c r="G48" s="40">
        <f t="shared" si="7"/>
        <v>749</v>
      </c>
      <c r="H48" s="40"/>
    </row>
    <row r="49" spans="1:8">
      <c r="A49" s="58" t="s">
        <v>59</v>
      </c>
      <c r="B49" s="59"/>
      <c r="C49" s="34">
        <v>108100</v>
      </c>
      <c r="D49" s="34">
        <f t="shared" si="6"/>
        <v>9008.3333333333339</v>
      </c>
      <c r="E49" s="34">
        <v>0</v>
      </c>
      <c r="F49" s="28">
        <f>SUM(E49/D49*100)</f>
        <v>0</v>
      </c>
      <c r="G49" s="40">
        <f t="shared" si="7"/>
        <v>-9008.3333333333339</v>
      </c>
      <c r="H49" s="40"/>
    </row>
    <row r="50" spans="1:8" ht="12.75" customHeight="1">
      <c r="A50" s="58" t="s">
        <v>60</v>
      </c>
      <c r="B50" s="59"/>
      <c r="C50" s="34">
        <v>206900</v>
      </c>
      <c r="D50" s="34">
        <f t="shared" si="6"/>
        <v>17241.666666666668</v>
      </c>
      <c r="E50" s="34">
        <v>5725</v>
      </c>
      <c r="F50" s="28">
        <f>SUM(E50/D50*100)</f>
        <v>33.204446592556792</v>
      </c>
      <c r="G50" s="40">
        <f t="shared" si="7"/>
        <v>-11516.666666666668</v>
      </c>
      <c r="H50" s="40"/>
    </row>
    <row r="51" spans="1:8" ht="12.75" customHeight="1">
      <c r="A51" s="58" t="s">
        <v>61</v>
      </c>
      <c r="B51" s="59"/>
      <c r="C51" s="34">
        <v>1600</v>
      </c>
      <c r="D51" s="34">
        <f t="shared" si="6"/>
        <v>133.33333333333334</v>
      </c>
      <c r="E51" s="34">
        <v>0</v>
      </c>
      <c r="F51" s="28"/>
      <c r="G51" s="40">
        <f t="shared" si="7"/>
        <v>-133.33333333333334</v>
      </c>
      <c r="H51" s="40"/>
    </row>
    <row r="52" spans="1:8" ht="12.75" customHeight="1">
      <c r="A52" s="58" t="s">
        <v>71</v>
      </c>
      <c r="B52" s="59"/>
      <c r="C52" s="34">
        <v>35000</v>
      </c>
      <c r="D52" s="34">
        <f t="shared" si="6"/>
        <v>2916.6666666666665</v>
      </c>
      <c r="E52" s="34">
        <v>0</v>
      </c>
      <c r="F52" s="34"/>
      <c r="G52" s="40">
        <f t="shared" ref="G52" si="8">SUM(E52-D52)</f>
        <v>-2916.6666666666665</v>
      </c>
      <c r="H52" s="40"/>
    </row>
    <row r="53" spans="1:8" ht="12.75" customHeight="1">
      <c r="A53" s="58" t="s">
        <v>72</v>
      </c>
      <c r="B53" s="59"/>
      <c r="C53" s="34">
        <v>100000</v>
      </c>
      <c r="D53" s="34">
        <f t="shared" si="6"/>
        <v>8333.3333333333339</v>
      </c>
      <c r="E53" s="34">
        <v>0</v>
      </c>
      <c r="F53" s="34"/>
      <c r="G53" s="40">
        <f t="shared" si="7"/>
        <v>-8333.3333333333339</v>
      </c>
      <c r="H53" s="40"/>
    </row>
    <row r="54" spans="1:8">
      <c r="A54" s="58" t="s">
        <v>62</v>
      </c>
      <c r="B54" s="59"/>
      <c r="C54" s="34">
        <f>SUM(C46:C53)</f>
        <v>473200</v>
      </c>
      <c r="D54" s="34">
        <f>SUM(D46:D53)</f>
        <v>39433.333333333336</v>
      </c>
      <c r="E54" s="34">
        <f>SUM(E46:E53)</f>
        <v>7706</v>
      </c>
      <c r="F54" s="44">
        <f>SUM(E54/D54*100)</f>
        <v>19.541842772612004</v>
      </c>
      <c r="G54" s="40">
        <f t="shared" si="7"/>
        <v>-31727.333333333336</v>
      </c>
      <c r="H54" s="40"/>
    </row>
    <row r="55" spans="1:8">
      <c r="A55" s="45" t="s">
        <v>63</v>
      </c>
      <c r="B55" s="46"/>
      <c r="C55" s="34">
        <f>SUM(C38,C54,C40,C41,C42,C43,C39,C45,C44)</f>
        <v>2439100</v>
      </c>
      <c r="D55" s="34">
        <f>SUM(D38+D39+D40+D41+D42+D54+D43+D44+D45)</f>
        <v>203258.33333333334</v>
      </c>
      <c r="E55" s="34">
        <f>SUM(E38+E39+E40+E41+E42+E54+E43+E44+E45)</f>
        <v>18564</v>
      </c>
      <c r="F55" s="34">
        <f>E55/D55*100</f>
        <v>9.1332048706490081</v>
      </c>
      <c r="G55" s="40">
        <f t="shared" si="7"/>
        <v>-184694.33333333334</v>
      </c>
      <c r="H55" s="40"/>
    </row>
    <row r="57" spans="1:8" ht="21" customHeight="1">
      <c r="E57" s="68"/>
      <c r="F57" s="68"/>
      <c r="G57" s="68"/>
    </row>
    <row r="58" spans="1:8" ht="12.75" customHeight="1"/>
    <row r="59" spans="1:8">
      <c r="E59" s="68"/>
      <c r="F59" s="68"/>
    </row>
    <row r="60" spans="1:8" ht="12.75" customHeight="1"/>
    <row r="61" spans="1:8" ht="12.75" customHeight="1"/>
  </sheetData>
  <mergeCells count="25">
    <mergeCell ref="E57:G57"/>
    <mergeCell ref="E59:F59"/>
    <mergeCell ref="A42:B42"/>
    <mergeCell ref="A43:B43"/>
    <mergeCell ref="A44:B44"/>
    <mergeCell ref="A45:B45"/>
    <mergeCell ref="A48:B48"/>
    <mergeCell ref="A49:B49"/>
    <mergeCell ref="A50:B50"/>
    <mergeCell ref="A51:B51"/>
    <mergeCell ref="A53:B53"/>
    <mergeCell ref="A54:B54"/>
    <mergeCell ref="A52:B52"/>
    <mergeCell ref="A41:B41"/>
    <mergeCell ref="B4:H4"/>
    <mergeCell ref="B5:F5"/>
    <mergeCell ref="C6:F6"/>
    <mergeCell ref="A8:B8"/>
    <mergeCell ref="A24:B24"/>
    <mergeCell ref="A27:B27"/>
    <mergeCell ref="A35:B35"/>
    <mergeCell ref="A37:B37"/>
    <mergeCell ref="A39:B39"/>
    <mergeCell ref="A40:B40"/>
    <mergeCell ref="A22:B22"/>
  </mergeCells>
  <pageMargins left="0.74803149606299213" right="0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tabSelected="1" topLeftCell="A19" workbookViewId="0">
      <selection activeCell="F36" sqref="F3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60" t="s">
        <v>1</v>
      </c>
      <c r="C4" s="60"/>
      <c r="D4" s="60"/>
      <c r="E4" s="60"/>
      <c r="F4" s="60"/>
      <c r="G4" s="60"/>
      <c r="H4" s="60"/>
    </row>
    <row r="5" spans="1:14">
      <c r="B5" s="60" t="s">
        <v>2</v>
      </c>
      <c r="C5" s="60"/>
      <c r="D5" s="60"/>
      <c r="E5" s="60"/>
      <c r="F5" s="60"/>
    </row>
    <row r="6" spans="1:14">
      <c r="C6" s="61" t="s">
        <v>73</v>
      </c>
      <c r="D6" s="61"/>
      <c r="E6" s="61"/>
      <c r="F6" s="61"/>
    </row>
    <row r="7" spans="1:14">
      <c r="A7" s="2"/>
      <c r="B7" s="2"/>
    </row>
    <row r="8" spans="1:14" ht="45.75" customHeight="1">
      <c r="A8" s="62" t="s">
        <v>3</v>
      </c>
      <c r="B8" s="63"/>
      <c r="C8" s="53" t="s">
        <v>4</v>
      </c>
      <c r="D8" s="4" t="s">
        <v>67</v>
      </c>
      <c r="E8" s="4" t="s">
        <v>74</v>
      </c>
      <c r="F8" s="4" t="s">
        <v>75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768200</v>
      </c>
      <c r="E9" s="9">
        <f>SUM(D9/12*2)</f>
        <v>128033.33333333333</v>
      </c>
      <c r="F9" s="9">
        <v>113643</v>
      </c>
      <c r="G9" s="10">
        <f>F9/E9*100</f>
        <v>88.76047904191617</v>
      </c>
      <c r="H9" s="11">
        <f t="shared" ref="H9:H35" si="0">E9-F9</f>
        <v>14390.333333333328</v>
      </c>
    </row>
    <row r="10" spans="1:14">
      <c r="A10" s="56" t="s">
        <v>8</v>
      </c>
      <c r="B10" s="57"/>
      <c r="C10" s="8">
        <v>213</v>
      </c>
      <c r="D10" s="9">
        <v>230000</v>
      </c>
      <c r="E10" s="9">
        <f t="shared" ref="E10:E35" si="1">SUM(D10/12*2)</f>
        <v>38333.333333333336</v>
      </c>
      <c r="F10" s="9">
        <v>34320</v>
      </c>
      <c r="G10" s="10">
        <f>F10/E10*100</f>
        <v>89.530434782608694</v>
      </c>
      <c r="H10" s="11">
        <f t="shared" si="0"/>
        <v>4013.3333333333358</v>
      </c>
    </row>
    <row r="11" spans="1:14">
      <c r="A11" s="56" t="s">
        <v>9</v>
      </c>
      <c r="B11" s="57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42000</v>
      </c>
      <c r="E12" s="9">
        <f t="shared" si="1"/>
        <v>7000</v>
      </c>
      <c r="F12" s="17">
        <v>2958</v>
      </c>
      <c r="G12" s="10">
        <f>F12/E12*100</f>
        <v>42.25714285714286</v>
      </c>
      <c r="H12" s="11">
        <f t="shared" si="0"/>
        <v>4042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350</v>
      </c>
      <c r="F14" s="9"/>
      <c r="G14" s="20"/>
      <c r="H14" s="11">
        <f>E14-F14</f>
        <v>350</v>
      </c>
    </row>
    <row r="15" spans="1:14">
      <c r="A15" s="14" t="s">
        <v>17</v>
      </c>
      <c r="B15" s="15"/>
      <c r="C15" s="19" t="s">
        <v>18</v>
      </c>
      <c r="D15" s="9">
        <v>53300</v>
      </c>
      <c r="E15" s="9">
        <f t="shared" si="1"/>
        <v>8883.3333333333339</v>
      </c>
      <c r="F15" s="9">
        <v>21500</v>
      </c>
      <c r="G15" s="10">
        <f t="shared" ref="G15:G21" si="2">F15/E15*100</f>
        <v>242.02626641651031</v>
      </c>
      <c r="H15" s="11">
        <f t="shared" ref="H15" si="3">E15-F15</f>
        <v>-12616.666666666666</v>
      </c>
    </row>
    <row r="16" spans="1:14">
      <c r="A16" s="56" t="s">
        <v>15</v>
      </c>
      <c r="B16" s="57"/>
      <c r="C16" s="19" t="s">
        <v>16</v>
      </c>
      <c r="D16" s="9">
        <v>28000</v>
      </c>
      <c r="E16" s="9">
        <f t="shared" si="1"/>
        <v>4666.666666666667</v>
      </c>
      <c r="F16" s="9">
        <v>8118</v>
      </c>
      <c r="G16" s="10">
        <f t="shared" si="2"/>
        <v>173.95714285714286</v>
      </c>
      <c r="H16" s="11">
        <f>E16-F16</f>
        <v>-3451.333333333333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 t="shared" si="1"/>
        <v>166.66666666666666</v>
      </c>
      <c r="F17" s="9">
        <v>0</v>
      </c>
      <c r="G17" s="10">
        <f t="shared" si="2"/>
        <v>0</v>
      </c>
      <c r="H17" s="11">
        <f t="shared" si="0"/>
        <v>166.66666666666666</v>
      </c>
    </row>
    <row r="18" spans="1:8">
      <c r="A18" s="21" t="s">
        <v>19</v>
      </c>
      <c r="B18" s="22"/>
      <c r="C18" s="23">
        <v>225</v>
      </c>
      <c r="D18" s="24">
        <v>21000</v>
      </c>
      <c r="E18" s="9">
        <f t="shared" si="1"/>
        <v>3500</v>
      </c>
      <c r="F18" s="24">
        <v>0</v>
      </c>
      <c r="G18" s="10">
        <f t="shared" si="2"/>
        <v>0</v>
      </c>
      <c r="H18" s="11">
        <f>E18-F18</f>
        <v>3500</v>
      </c>
    </row>
    <row r="19" spans="1:8">
      <c r="A19" s="21" t="s">
        <v>20</v>
      </c>
      <c r="B19" s="22"/>
      <c r="C19" s="23">
        <v>226</v>
      </c>
      <c r="D19" s="24">
        <v>6700</v>
      </c>
      <c r="E19" s="9">
        <f t="shared" si="1"/>
        <v>1116.6666666666667</v>
      </c>
      <c r="F19" s="24">
        <v>8400</v>
      </c>
      <c r="G19" s="10">
        <f t="shared" si="2"/>
        <v>752.2388059701492</v>
      </c>
      <c r="H19" s="11">
        <f t="shared" si="0"/>
        <v>-7283.333333333333</v>
      </c>
    </row>
    <row r="20" spans="1:8">
      <c r="A20" s="21" t="s">
        <v>21</v>
      </c>
      <c r="B20" s="22"/>
      <c r="C20" s="18">
        <v>227</v>
      </c>
      <c r="D20" s="9">
        <v>3500</v>
      </c>
      <c r="E20" s="9">
        <f t="shared" si="1"/>
        <v>583.33333333333337</v>
      </c>
      <c r="F20" s="9">
        <v>0</v>
      </c>
      <c r="G20" s="10">
        <f t="shared" si="2"/>
        <v>0</v>
      </c>
      <c r="H20" s="11">
        <f t="shared" si="0"/>
        <v>583.33333333333337</v>
      </c>
    </row>
    <row r="21" spans="1:8">
      <c r="A21" s="56" t="s">
        <v>23</v>
      </c>
      <c r="B21" s="57"/>
      <c r="C21" s="25">
        <v>312</v>
      </c>
      <c r="D21" s="26">
        <v>0</v>
      </c>
      <c r="E21" s="9">
        <f t="shared" si="1"/>
        <v>0</v>
      </c>
      <c r="F21" s="26">
        <v>0</v>
      </c>
      <c r="G21" s="10" t="e">
        <f t="shared" si="2"/>
        <v>#DIV/0!</v>
      </c>
      <c r="H21" s="11">
        <f t="shared" si="0"/>
        <v>0</v>
      </c>
    </row>
    <row r="22" spans="1:8" ht="12" customHeight="1">
      <c r="A22" s="64" t="s">
        <v>24</v>
      </c>
      <c r="B22" s="65"/>
      <c r="C22" s="25" t="s">
        <v>25</v>
      </c>
      <c r="D22" s="26">
        <v>74000</v>
      </c>
      <c r="E22" s="9">
        <f t="shared" si="1"/>
        <v>12333.333333333334</v>
      </c>
      <c r="F22" s="26">
        <v>5301</v>
      </c>
      <c r="G22" s="10">
        <f>SUM(F22/E22*100)</f>
        <v>42.981081081081079</v>
      </c>
      <c r="H22" s="11">
        <f t="shared" si="0"/>
        <v>7032.3333333333339</v>
      </c>
    </row>
    <row r="23" spans="1:8">
      <c r="A23" s="6" t="s">
        <v>26</v>
      </c>
      <c r="B23" s="7"/>
      <c r="C23" s="25">
        <v>346</v>
      </c>
      <c r="D23" s="26">
        <v>37200</v>
      </c>
      <c r="E23" s="9">
        <f t="shared" si="1"/>
        <v>6200</v>
      </c>
      <c r="F23" s="26"/>
      <c r="G23" s="10">
        <f>F23/E23*100</f>
        <v>0</v>
      </c>
      <c r="H23" s="11">
        <f t="shared" si="0"/>
        <v>6200</v>
      </c>
    </row>
    <row r="24" spans="1:8" ht="12" customHeight="1">
      <c r="A24" s="64" t="s">
        <v>22</v>
      </c>
      <c r="B24" s="65"/>
      <c r="C24" s="25">
        <v>291</v>
      </c>
      <c r="D24" s="26">
        <v>22000</v>
      </c>
      <c r="E24" s="9">
        <f t="shared" si="1"/>
        <v>3666.6666666666665</v>
      </c>
      <c r="F24" s="26">
        <v>6888</v>
      </c>
      <c r="G24" s="10">
        <f>SUM(F24/E24*100)</f>
        <v>187.85454545454544</v>
      </c>
      <c r="H24" s="11">
        <f t="shared" si="0"/>
        <v>-3221.3333333333335</v>
      </c>
    </row>
    <row r="25" spans="1:8">
      <c r="A25" s="21" t="s">
        <v>27</v>
      </c>
      <c r="B25" s="22"/>
      <c r="C25" s="27" t="s">
        <v>28</v>
      </c>
      <c r="D25" s="28">
        <v>500</v>
      </c>
      <c r="E25" s="9">
        <f t="shared" si="1"/>
        <v>83.333333333333329</v>
      </c>
      <c r="F25" s="28"/>
      <c r="G25" s="10"/>
      <c r="H25" s="11">
        <f>E25-F25</f>
        <v>83.333333333333329</v>
      </c>
    </row>
    <row r="26" spans="1:8">
      <c r="A26" s="21" t="s">
        <v>29</v>
      </c>
      <c r="B26" s="22"/>
      <c r="C26" s="27" t="s">
        <v>30</v>
      </c>
      <c r="D26" s="28">
        <v>91100</v>
      </c>
      <c r="E26" s="9">
        <f t="shared" si="1"/>
        <v>15183.333333333334</v>
      </c>
      <c r="F26" s="28">
        <v>0</v>
      </c>
      <c r="G26" s="10">
        <f>F26/E26*100</f>
        <v>0</v>
      </c>
      <c r="H26" s="11">
        <f t="shared" si="0"/>
        <v>15183.333333333334</v>
      </c>
    </row>
    <row r="27" spans="1:8">
      <c r="A27" s="66" t="s">
        <v>31</v>
      </c>
      <c r="B27" s="67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56" t="s">
        <v>33</v>
      </c>
      <c r="B28" s="57"/>
      <c r="C28" s="29" t="s">
        <v>34</v>
      </c>
      <c r="D28" s="9">
        <v>5000</v>
      </c>
      <c r="E28" s="9">
        <f t="shared" si="1"/>
        <v>833.33333333333337</v>
      </c>
      <c r="F28" s="9"/>
      <c r="G28" s="10">
        <f>SUM(F28/E28*100)</f>
        <v>0</v>
      </c>
      <c r="H28" s="11">
        <f>E28-F28</f>
        <v>833.33333333333337</v>
      </c>
    </row>
    <row r="29" spans="1:8">
      <c r="A29" s="56" t="s">
        <v>35</v>
      </c>
      <c r="B29" s="57"/>
      <c r="C29" s="29" t="s">
        <v>36</v>
      </c>
      <c r="D29" s="9">
        <v>196000</v>
      </c>
      <c r="E29" s="9">
        <f t="shared" si="1"/>
        <v>32666.666666666668</v>
      </c>
      <c r="F29" s="9">
        <v>60000</v>
      </c>
      <c r="G29" s="10">
        <f>SUM(F29/E29*100)</f>
        <v>183.67346938775512</v>
      </c>
      <c r="H29" s="11">
        <f>E29-F29</f>
        <v>-27333.333333333332</v>
      </c>
    </row>
    <row r="30" spans="1:8">
      <c r="A30" s="56" t="s">
        <v>33</v>
      </c>
      <c r="B30" s="57"/>
      <c r="C30" s="29" t="s">
        <v>37</v>
      </c>
      <c r="D30" s="9">
        <v>37500</v>
      </c>
      <c r="E30" s="9">
        <f t="shared" si="1"/>
        <v>6250</v>
      </c>
      <c r="F30" s="9"/>
      <c r="G30" s="10">
        <f>SUM(F30/E30*100)</f>
        <v>0</v>
      </c>
      <c r="H30" s="11">
        <f>E30-F30</f>
        <v>6250</v>
      </c>
    </row>
    <row r="31" spans="1:8">
      <c r="A31" s="56" t="s">
        <v>38</v>
      </c>
      <c r="B31" s="57"/>
      <c r="C31" s="29" t="s">
        <v>39</v>
      </c>
      <c r="D31" s="9">
        <v>820000</v>
      </c>
      <c r="E31" s="9">
        <f t="shared" si="1"/>
        <v>136666.66666666666</v>
      </c>
      <c r="F31" s="9">
        <v>13777</v>
      </c>
      <c r="G31" s="10">
        <f>SUM(F31/E31*100)</f>
        <v>10.080731707317074</v>
      </c>
      <c r="H31" s="11">
        <f t="shared" si="0"/>
        <v>122889.66666666666</v>
      </c>
    </row>
    <row r="32" spans="1:8">
      <c r="A32" s="56" t="s">
        <v>40</v>
      </c>
      <c r="B32" s="57"/>
      <c r="C32" s="29" t="s">
        <v>41</v>
      </c>
      <c r="D32" s="9">
        <v>0</v>
      </c>
      <c r="E32" s="9">
        <f t="shared" si="1"/>
        <v>0</v>
      </c>
      <c r="F32" s="9"/>
      <c r="G32" s="10" t="e">
        <f>SUM(F32/E32*100)</f>
        <v>#DIV/0!</v>
      </c>
      <c r="H32" s="11">
        <f t="shared" si="0"/>
        <v>0</v>
      </c>
    </row>
    <row r="33" spans="1:8" ht="12.75" customHeight="1">
      <c r="A33" s="54" t="s">
        <v>42</v>
      </c>
      <c r="B33" s="55"/>
      <c r="C33" s="23"/>
      <c r="D33" s="28">
        <f>SUM(D9:D32)</f>
        <v>2439100</v>
      </c>
      <c r="E33" s="9">
        <f t="shared" si="1"/>
        <v>406516.66666666669</v>
      </c>
      <c r="F33" s="28">
        <f>SUM(F9:F32)</f>
        <v>274905</v>
      </c>
      <c r="G33" s="10">
        <f>F33/E33*100</f>
        <v>67.624533639457169</v>
      </c>
      <c r="H33" s="11">
        <f t="shared" si="0"/>
        <v>131611.66666666669</v>
      </c>
    </row>
    <row r="34" spans="1:8">
      <c r="A34" s="51" t="s">
        <v>43</v>
      </c>
      <c r="B34" s="52"/>
      <c r="C34" s="8"/>
      <c r="D34" s="34">
        <v>646900</v>
      </c>
      <c r="E34" s="9">
        <f t="shared" si="1"/>
        <v>107816.66666666667</v>
      </c>
      <c r="F34" s="34">
        <v>96595</v>
      </c>
      <c r="G34" s="10">
        <f>F34/E34*100</f>
        <v>89.591899829958251</v>
      </c>
      <c r="H34" s="11">
        <f t="shared" si="0"/>
        <v>11221.666666666672</v>
      </c>
    </row>
    <row r="35" spans="1:8">
      <c r="A35" s="58" t="s">
        <v>44</v>
      </c>
      <c r="B35" s="59"/>
      <c r="C35" s="35"/>
      <c r="D35" s="36">
        <v>642100</v>
      </c>
      <c r="E35" s="9">
        <f t="shared" si="1"/>
        <v>107016.66666666667</v>
      </c>
      <c r="F35" s="36">
        <v>104532</v>
      </c>
      <c r="G35" s="10">
        <f>F35/E35*100</f>
        <v>97.678243264289051</v>
      </c>
      <c r="H35" s="37">
        <f t="shared" si="0"/>
        <v>2484.6666666666715</v>
      </c>
    </row>
    <row r="37" spans="1:8" ht="27" customHeight="1">
      <c r="A37" s="62" t="s">
        <v>45</v>
      </c>
      <c r="B37" s="63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978800</v>
      </c>
      <c r="D38" s="34">
        <f>SUM(C38/12*2)</f>
        <v>163133.33333333334</v>
      </c>
      <c r="E38" s="28">
        <v>163133</v>
      </c>
      <c r="F38" s="28">
        <f t="shared" ref="F38:F43" si="4">SUM(E38/D38*100)</f>
        <v>99.999795668165092</v>
      </c>
      <c r="G38" s="40">
        <f>E38-D38</f>
        <v>-0.33333333334303461</v>
      </c>
      <c r="H38" s="41"/>
    </row>
    <row r="39" spans="1:8" ht="12.75" customHeight="1">
      <c r="A39" s="58" t="s">
        <v>50</v>
      </c>
      <c r="B39" s="59"/>
      <c r="C39" s="28">
        <v>0</v>
      </c>
      <c r="D39" s="34">
        <f t="shared" ref="D39:D53" si="5">SUM(C39/12*2)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58" t="s">
        <v>51</v>
      </c>
      <c r="B40" s="59"/>
      <c r="C40" s="28">
        <v>91100</v>
      </c>
      <c r="D40" s="34">
        <f t="shared" si="5"/>
        <v>15183.333333333334</v>
      </c>
      <c r="E40" s="28">
        <v>0</v>
      </c>
      <c r="F40" s="28">
        <f t="shared" si="4"/>
        <v>0</v>
      </c>
      <c r="G40" s="40">
        <f t="shared" ref="G40:G55" si="6">SUM(E40-D40)</f>
        <v>-15183.333333333334</v>
      </c>
      <c r="H40" s="41"/>
    </row>
    <row r="41" spans="1:8" ht="12.75" customHeight="1">
      <c r="A41" s="58" t="s">
        <v>52</v>
      </c>
      <c r="B41" s="59"/>
      <c r="C41" s="28">
        <v>196000</v>
      </c>
      <c r="D41" s="34">
        <f t="shared" si="5"/>
        <v>32666.666666666668</v>
      </c>
      <c r="E41" s="28">
        <v>60000</v>
      </c>
      <c r="F41" s="28">
        <f t="shared" si="4"/>
        <v>183.67346938775512</v>
      </c>
      <c r="G41" s="40">
        <f>SUM(E41-D41)</f>
        <v>27333.333333333332</v>
      </c>
      <c r="H41" s="41"/>
    </row>
    <row r="42" spans="1:8" ht="12.75" customHeight="1">
      <c r="A42" s="58" t="s">
        <v>53</v>
      </c>
      <c r="B42" s="59"/>
      <c r="C42" s="28">
        <v>700000</v>
      </c>
      <c r="D42" s="34">
        <f t="shared" si="5"/>
        <v>116666.66666666667</v>
      </c>
      <c r="E42" s="28">
        <v>175000</v>
      </c>
      <c r="F42" s="28">
        <f t="shared" si="4"/>
        <v>150</v>
      </c>
      <c r="G42" s="40">
        <f t="shared" si="6"/>
        <v>58333.333333333328</v>
      </c>
      <c r="H42" s="41"/>
    </row>
    <row r="43" spans="1:8" ht="12.75" customHeight="1">
      <c r="A43" s="58" t="s">
        <v>54</v>
      </c>
      <c r="B43" s="59"/>
      <c r="C43" s="28">
        <v>0</v>
      </c>
      <c r="D43" s="34">
        <f t="shared" si="5"/>
        <v>0</v>
      </c>
      <c r="E43" s="28">
        <v>0</v>
      </c>
      <c r="F43" s="28" t="e">
        <f t="shared" si="4"/>
        <v>#DIV/0!</v>
      </c>
      <c r="G43" s="40">
        <f>SUM(E43-D43)</f>
        <v>0</v>
      </c>
      <c r="H43" s="41"/>
    </row>
    <row r="44" spans="1:8" ht="12.75" customHeight="1">
      <c r="A44" s="58" t="s">
        <v>55</v>
      </c>
      <c r="B44" s="59"/>
      <c r="C44" s="28">
        <v>0</v>
      </c>
      <c r="D44" s="34">
        <f t="shared" si="5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58"/>
      <c r="B45" s="59"/>
      <c r="C45" s="28">
        <v>0</v>
      </c>
      <c r="D45" s="34">
        <f t="shared" si="5"/>
        <v>0</v>
      </c>
      <c r="E45" s="28">
        <v>0</v>
      </c>
      <c r="F45" s="28"/>
      <c r="G45" s="40">
        <f>SUM(E45-D45)</f>
        <v>0</v>
      </c>
      <c r="H45" s="41"/>
    </row>
    <row r="46" spans="1:8">
      <c r="A46" s="51" t="s">
        <v>56</v>
      </c>
      <c r="B46" s="42"/>
      <c r="C46" s="34">
        <v>9000</v>
      </c>
      <c r="D46" s="34">
        <f t="shared" si="5"/>
        <v>1500</v>
      </c>
      <c r="E46" s="34">
        <v>1155</v>
      </c>
      <c r="F46" s="28">
        <f>E46/D46*100</f>
        <v>77</v>
      </c>
      <c r="G46" s="40">
        <f t="shared" si="6"/>
        <v>-345</v>
      </c>
      <c r="H46" s="40"/>
    </row>
    <row r="47" spans="1:8" ht="12.75" customHeight="1">
      <c r="A47" s="43" t="s">
        <v>57</v>
      </c>
      <c r="B47" s="43"/>
      <c r="C47" s="34">
        <v>0</v>
      </c>
      <c r="D47" s="34">
        <f t="shared" si="5"/>
        <v>0</v>
      </c>
      <c r="E47" s="34">
        <v>0</v>
      </c>
      <c r="F47" s="28"/>
      <c r="G47" s="40">
        <f t="shared" si="6"/>
        <v>0</v>
      </c>
      <c r="H47" s="40"/>
    </row>
    <row r="48" spans="1:8" ht="12.75" customHeight="1">
      <c r="A48" s="58" t="s">
        <v>58</v>
      </c>
      <c r="B48" s="59"/>
      <c r="C48" s="34">
        <v>12600</v>
      </c>
      <c r="D48" s="34">
        <f t="shared" si="5"/>
        <v>2100</v>
      </c>
      <c r="E48" s="34">
        <v>1721</v>
      </c>
      <c r="F48" s="28">
        <f>E48/D48*100</f>
        <v>81.952380952380949</v>
      </c>
      <c r="G48" s="40">
        <f t="shared" si="6"/>
        <v>-379</v>
      </c>
      <c r="H48" s="40"/>
    </row>
    <row r="49" spans="1:8">
      <c r="A49" s="58" t="s">
        <v>59</v>
      </c>
      <c r="B49" s="59"/>
      <c r="C49" s="34">
        <v>108100</v>
      </c>
      <c r="D49" s="34">
        <f t="shared" si="5"/>
        <v>18016.666666666668</v>
      </c>
      <c r="E49" s="34">
        <v>7539</v>
      </c>
      <c r="F49" s="28">
        <f>SUM(E49/D49*100)</f>
        <v>41.844588344125803</v>
      </c>
      <c r="G49" s="40">
        <f t="shared" si="6"/>
        <v>-10477.666666666668</v>
      </c>
      <c r="H49" s="40"/>
    </row>
    <row r="50" spans="1:8" ht="12.75" customHeight="1">
      <c r="A50" s="58" t="s">
        <v>60</v>
      </c>
      <c r="B50" s="59"/>
      <c r="C50" s="34">
        <v>206900</v>
      </c>
      <c r="D50" s="34">
        <f t="shared" si="5"/>
        <v>34483.333333333336</v>
      </c>
      <c r="E50" s="34">
        <v>11827</v>
      </c>
      <c r="F50" s="28">
        <f>SUM(E50/D50*100)</f>
        <v>34.297728371193806</v>
      </c>
      <c r="G50" s="40">
        <f t="shared" si="6"/>
        <v>-22656.333333333336</v>
      </c>
      <c r="H50" s="40"/>
    </row>
    <row r="51" spans="1:8" ht="12.75" customHeight="1">
      <c r="A51" s="58" t="s">
        <v>61</v>
      </c>
      <c r="B51" s="59"/>
      <c r="C51" s="34">
        <v>1600</v>
      </c>
      <c r="D51" s="34">
        <f t="shared" si="5"/>
        <v>266.66666666666669</v>
      </c>
      <c r="E51" s="34">
        <v>0</v>
      </c>
      <c r="F51" s="28"/>
      <c r="G51" s="40">
        <f t="shared" si="6"/>
        <v>-266.66666666666669</v>
      </c>
      <c r="H51" s="40"/>
    </row>
    <row r="52" spans="1:8" ht="12.75" customHeight="1">
      <c r="A52" s="58" t="s">
        <v>71</v>
      </c>
      <c r="B52" s="59"/>
      <c r="C52" s="34">
        <v>35000</v>
      </c>
      <c r="D52" s="34">
        <f t="shared" si="5"/>
        <v>5833.333333333333</v>
      </c>
      <c r="E52" s="34">
        <v>0</v>
      </c>
      <c r="F52" s="34"/>
      <c r="G52" s="40">
        <f t="shared" ref="G52" si="7">SUM(E52-D52)</f>
        <v>-5833.333333333333</v>
      </c>
      <c r="H52" s="40"/>
    </row>
    <row r="53" spans="1:8" ht="12.75" customHeight="1">
      <c r="A53" s="58" t="s">
        <v>72</v>
      </c>
      <c r="B53" s="59"/>
      <c r="C53" s="34">
        <v>100000</v>
      </c>
      <c r="D53" s="34">
        <f t="shared" si="5"/>
        <v>16666.666666666668</v>
      </c>
      <c r="E53" s="34">
        <v>0</v>
      </c>
      <c r="F53" s="34"/>
      <c r="G53" s="40">
        <f t="shared" si="6"/>
        <v>-16666.666666666668</v>
      </c>
      <c r="H53" s="40"/>
    </row>
    <row r="54" spans="1:8">
      <c r="A54" s="58" t="s">
        <v>62</v>
      </c>
      <c r="B54" s="59"/>
      <c r="C54" s="34">
        <f>SUM(C46:C53)</f>
        <v>473200</v>
      </c>
      <c r="D54" s="34">
        <f>SUM(D46:D53)</f>
        <v>78866.666666666672</v>
      </c>
      <c r="E54" s="34">
        <f>SUM(E46:E53)</f>
        <v>22242</v>
      </c>
      <c r="F54" s="44">
        <f>SUM(E54/D54*100)</f>
        <v>28.202028740490277</v>
      </c>
      <c r="G54" s="40">
        <f t="shared" si="6"/>
        <v>-56624.666666666672</v>
      </c>
      <c r="H54" s="40"/>
    </row>
    <row r="55" spans="1:8">
      <c r="A55" s="45" t="s">
        <v>63</v>
      </c>
      <c r="B55" s="46"/>
      <c r="C55" s="34">
        <f>SUM(C38,C54,C40,C41,C42,C43,C39,C45,C44)</f>
        <v>2439100</v>
      </c>
      <c r="D55" s="34">
        <f>SUM(D38+D39+D40+D41+D42+D54+D43+D44+D45)</f>
        <v>406516.66666666669</v>
      </c>
      <c r="E55" s="34">
        <f>SUM(E38+E39+E40+E41+E42+E54+E43+E44+E45)</f>
        <v>420375</v>
      </c>
      <c r="F55" s="34">
        <f>E55/D55*100</f>
        <v>103.40904431962608</v>
      </c>
      <c r="G55" s="40">
        <f t="shared" si="6"/>
        <v>13858.333333333314</v>
      </c>
      <c r="H55" s="40"/>
    </row>
    <row r="57" spans="1:8" ht="21" customHeight="1">
      <c r="E57" s="68"/>
      <c r="F57" s="68"/>
      <c r="G57" s="68"/>
    </row>
    <row r="58" spans="1:8" ht="12.75" customHeight="1"/>
    <row r="59" spans="1:8">
      <c r="E59" s="68"/>
      <c r="F59" s="68"/>
    </row>
    <row r="60" spans="1:8" ht="12.75" customHeight="1"/>
    <row r="61" spans="1:8" ht="12.75" customHeight="1"/>
  </sheetData>
  <mergeCells count="25">
    <mergeCell ref="E59:F59"/>
    <mergeCell ref="A50:B50"/>
    <mergeCell ref="A51:B51"/>
    <mergeCell ref="A52:B52"/>
    <mergeCell ref="A53:B53"/>
    <mergeCell ref="A54:B54"/>
    <mergeCell ref="E57:G57"/>
    <mergeCell ref="A42:B42"/>
    <mergeCell ref="A43:B43"/>
    <mergeCell ref="A44:B44"/>
    <mergeCell ref="A45:B45"/>
    <mergeCell ref="A48:B48"/>
    <mergeCell ref="A49:B49"/>
    <mergeCell ref="A27:B27"/>
    <mergeCell ref="A35:B35"/>
    <mergeCell ref="A37:B37"/>
    <mergeCell ref="A39:B39"/>
    <mergeCell ref="A40:B40"/>
    <mergeCell ref="A41:B41"/>
    <mergeCell ref="B4:H4"/>
    <mergeCell ref="B5:F5"/>
    <mergeCell ref="C6:F6"/>
    <mergeCell ref="A8:B8"/>
    <mergeCell ref="A22:B22"/>
    <mergeCell ref="A24:B24"/>
  </mergeCells>
  <pageMargins left="0.74803149606299213" right="0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Булякай</vt:lpstr>
      <vt:lpstr>Булякай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2019-03-07T05:30:30Z</cp:lastPrinted>
  <dcterms:created xsi:type="dcterms:W3CDTF">2019-03-07T05:23:00Z</dcterms:created>
  <dcterms:modified xsi:type="dcterms:W3CDTF">2020-03-10T05:25:35Z</dcterms:modified>
</cp:coreProperties>
</file>